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ola\Desktop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B31" i="1"/>
  <c r="B22" i="1"/>
  <c r="B23" i="1" s="1"/>
  <c r="F9" i="1" s="1"/>
  <c r="D19" i="1"/>
  <c r="D22" i="1" s="1"/>
  <c r="D23" i="1" s="1"/>
  <c r="G9" i="1" s="1"/>
  <c r="D14" i="1"/>
  <c r="D15" i="1" s="1"/>
  <c r="G10" i="1" s="1"/>
  <c r="B14" i="1"/>
  <c r="B15" i="1" s="1"/>
  <c r="F10" i="1" s="1"/>
  <c r="B12" i="1"/>
  <c r="B28" i="1" s="1"/>
  <c r="B29" i="1" s="1"/>
  <c r="D11" i="1"/>
  <c r="D12" i="1" s="1"/>
  <c r="B11" i="1"/>
  <c r="D9" i="1"/>
  <c r="B9" i="1"/>
  <c r="F8" i="1"/>
  <c r="G7" i="1"/>
  <c r="F7" i="1"/>
  <c r="G6" i="1"/>
  <c r="D6" i="1"/>
  <c r="E6" i="1" s="1"/>
  <c r="B6" i="1"/>
  <c r="B25" i="1" s="1"/>
  <c r="B26" i="1" s="1"/>
  <c r="B33" i="1" s="1"/>
  <c r="B5" i="1"/>
  <c r="D4" i="1"/>
  <c r="D5" i="1" s="1"/>
  <c r="D28" i="1" l="1"/>
  <c r="D29" i="1" s="1"/>
  <c r="G8" i="1"/>
  <c r="G11" i="1" s="1"/>
  <c r="G12" i="1" s="1"/>
  <c r="F6" i="1"/>
  <c r="F11" i="1" s="1"/>
  <c r="F12" i="1" s="1"/>
  <c r="C6" i="1"/>
  <c r="D25" i="1"/>
  <c r="D26" i="1" s="1"/>
  <c r="D33" i="1" s="1"/>
  <c r="D34" i="1" s="1"/>
  <c r="E34" i="1" s="1"/>
</calcChain>
</file>

<file path=xl/sharedStrings.xml><?xml version="1.0" encoding="utf-8"?>
<sst xmlns="http://schemas.openxmlformats.org/spreadsheetml/2006/main" count="29" uniqueCount="29">
  <si>
    <t>RAV4</t>
  </si>
  <si>
    <t>Auris</t>
  </si>
  <si>
    <t>Rzeczywisty koszt użytkownia pojazdu przez 3 lata = cena auta po odliczeniach – cena sprzedaży po 3 latach</t>
  </si>
  <si>
    <t>Cena zakupu</t>
  </si>
  <si>
    <t>Cena sprzedaży po 3 latach</t>
  </si>
  <si>
    <t>Różnica w kosztach użytkowania pojazdów – w skali miesiąca</t>
  </si>
  <si>
    <t>Odliczony vat</t>
  </si>
  <si>
    <t>Różnica w kosztach użytkowania pojazdów – łącznie przez 36 mc</t>
  </si>
  <si>
    <t>Odliczony pit</t>
  </si>
  <si>
    <t>Cena auta po odliczeniach</t>
  </si>
  <si>
    <t>Opony brutto</t>
  </si>
  <si>
    <t>Cena opon po odliczeniach</t>
  </si>
  <si>
    <t>Ubezpieczenie 3 lata</t>
  </si>
  <si>
    <t>Ubezpieczenie po odliczeniach</t>
  </si>
  <si>
    <t>Wymiana opon</t>
  </si>
  <si>
    <t>Wymiana opon po odliczeniu</t>
  </si>
  <si>
    <t>Paliwo</t>
  </si>
  <si>
    <t>Spalanie</t>
  </si>
  <si>
    <t>Liczba km rocznie</t>
  </si>
  <si>
    <t>Cena paliwa</t>
  </si>
  <si>
    <t>Koszty paliwa</t>
  </si>
  <si>
    <t>Koszty paliwa po odliczaniach</t>
  </si>
  <si>
    <t>Koszt związany z utratą wartości całość</t>
  </si>
  <si>
    <t>Koszt związany z utratą wartości/mc</t>
  </si>
  <si>
    <t>Koszty eksploatacyjne</t>
  </si>
  <si>
    <t>Koszty eksploatacyjne/mc</t>
  </si>
  <si>
    <t>Zamrożona gotówka</t>
  </si>
  <si>
    <t>Koszty posiadania używania samochodu/mc</t>
  </si>
  <si>
    <t>Różnica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</si>
</sst>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3" fontId="1" fillId="3" borderId="0" xfId="1" applyFont="1" applyFill="1" applyAlignment="1">
      <alignment horizontal="center" vertical="center"/>
    </xf>
    <xf numFmtId="43" fontId="1" fillId="4" borderId="0" xfId="1" applyFont="1" applyFill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CCFF33"/>
      <color rgb="FF99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C3" sqref="C3"/>
    </sheetView>
  </sheetViews>
  <sheetFormatPr defaultRowHeight="15" x14ac:dyDescent="0.25"/>
  <cols>
    <col min="1" max="1" width="47" customWidth="1"/>
    <col min="2" max="2" width="15.42578125" customWidth="1"/>
    <col min="3" max="3" width="13.140625" customWidth="1"/>
    <col min="4" max="4" width="15.7109375" customWidth="1"/>
    <col min="5" max="5" width="15.5703125" customWidth="1"/>
    <col min="6" max="6" width="13.85546875" customWidth="1"/>
    <col min="7" max="7" width="13.140625" customWidth="1"/>
    <col min="10" max="10" width="108.7109375" customWidth="1"/>
  </cols>
  <sheetData>
    <row r="1" spans="1:10" x14ac:dyDescent="0.25">
      <c r="A1" s="1"/>
      <c r="B1" s="7" t="s">
        <v>0</v>
      </c>
      <c r="C1" s="8"/>
      <c r="D1" s="7" t="s">
        <v>1</v>
      </c>
      <c r="E1" s="8"/>
      <c r="F1" s="8"/>
      <c r="G1" s="8"/>
      <c r="H1" s="1"/>
      <c r="I1" s="1"/>
      <c r="J1" s="6" t="s">
        <v>2</v>
      </c>
    </row>
    <row r="2" spans="1:10" x14ac:dyDescent="0.25">
      <c r="A2" s="2" t="s">
        <v>3</v>
      </c>
      <c r="B2" s="9">
        <v>120000</v>
      </c>
      <c r="C2" s="8"/>
      <c r="D2" s="9">
        <v>62900</v>
      </c>
      <c r="E2" s="8"/>
      <c r="F2" s="8"/>
      <c r="G2" s="8"/>
      <c r="H2" s="1"/>
      <c r="I2" s="1"/>
      <c r="J2" s="1"/>
    </row>
    <row r="3" spans="1:10" x14ac:dyDescent="0.25">
      <c r="A3" s="2" t="s">
        <v>4</v>
      </c>
      <c r="B3" s="9">
        <v>84000</v>
      </c>
      <c r="C3" s="8"/>
      <c r="D3" s="9">
        <v>42000</v>
      </c>
      <c r="E3" s="8"/>
      <c r="F3" s="8"/>
      <c r="G3" s="8"/>
      <c r="H3" s="1"/>
      <c r="I3" s="1"/>
      <c r="J3" s="3" t="s">
        <v>5</v>
      </c>
    </row>
    <row r="4" spans="1:10" x14ac:dyDescent="0.25">
      <c r="A4" s="2" t="s">
        <v>6</v>
      </c>
      <c r="B4" s="9">
        <v>11219.512195121901</v>
      </c>
      <c r="C4" s="8"/>
      <c r="D4" s="9">
        <f>(D2-D2/1.23)/2</f>
        <v>5880.8943089430904</v>
      </c>
      <c r="E4" s="8"/>
      <c r="F4" s="8"/>
      <c r="G4" s="8"/>
      <c r="H4" s="1"/>
      <c r="I4" s="1"/>
      <c r="J4" s="4" t="s">
        <v>7</v>
      </c>
    </row>
    <row r="5" spans="1:10" x14ac:dyDescent="0.25">
      <c r="A5" s="2" t="s">
        <v>8</v>
      </c>
      <c r="B5" s="9">
        <f>(B2-B4)*0.19</f>
        <v>20668.29268292684</v>
      </c>
      <c r="C5" s="8"/>
      <c r="D5" s="9">
        <f>(D2-D4)*0.19</f>
        <v>10833.630081300813</v>
      </c>
      <c r="E5" s="8"/>
      <c r="F5" s="8"/>
      <c r="G5" s="8"/>
      <c r="H5" s="1"/>
      <c r="I5" s="1"/>
      <c r="J5" s="1"/>
    </row>
    <row r="6" spans="1:10" x14ac:dyDescent="0.25">
      <c r="A6" s="2" t="s">
        <v>9</v>
      </c>
      <c r="B6" s="9">
        <f>B2*(1-(1-1/1.23)/2)*0.81</f>
        <v>88112.195121951227</v>
      </c>
      <c r="C6" s="10">
        <f>B6-B3</f>
        <v>4112.1951219512266</v>
      </c>
      <c r="D6" s="9">
        <f>D2*(1-(1-1/1.23)/2)*0.81</f>
        <v>46185.475609756097</v>
      </c>
      <c r="E6" s="10">
        <f>D6-D3</f>
        <v>4185.4756097560967</v>
      </c>
      <c r="F6" s="9">
        <f>B6-B3</f>
        <v>4112.1951219512266</v>
      </c>
      <c r="G6" s="9">
        <f>D6-D3</f>
        <v>4185.4756097560967</v>
      </c>
      <c r="H6" s="1"/>
      <c r="I6" s="1"/>
      <c r="J6" s="1"/>
    </row>
    <row r="7" spans="1:10" x14ac:dyDescent="0.25">
      <c r="A7" s="2"/>
      <c r="B7" s="11"/>
      <c r="C7" s="8"/>
      <c r="D7" s="9"/>
      <c r="E7" s="8"/>
      <c r="F7" s="9">
        <f>B9</f>
        <v>1909.0975609756099</v>
      </c>
      <c r="G7" s="9">
        <f>D9</f>
        <v>1027.9756097560976</v>
      </c>
      <c r="H7" s="1"/>
      <c r="I7" s="1"/>
      <c r="J7" s="1"/>
    </row>
    <row r="8" spans="1:10" x14ac:dyDescent="0.25">
      <c r="A8" s="2" t="s">
        <v>10</v>
      </c>
      <c r="B8" s="9">
        <v>2600</v>
      </c>
      <c r="C8" s="8"/>
      <c r="D8" s="9">
        <v>1400</v>
      </c>
      <c r="E8" s="8"/>
      <c r="F8" s="9">
        <f>B12</f>
        <v>6570.72</v>
      </c>
      <c r="G8" s="9">
        <f>D12</f>
        <v>5662.71</v>
      </c>
      <c r="H8" s="1"/>
      <c r="I8" s="1"/>
      <c r="J8" s="5"/>
    </row>
    <row r="9" spans="1:10" x14ac:dyDescent="0.25">
      <c r="A9" s="2" t="s">
        <v>11</v>
      </c>
      <c r="B9" s="9">
        <f>B8*(1-(1-1/1.23)/2)*0.81</f>
        <v>1909.0975609756099</v>
      </c>
      <c r="C9" s="8"/>
      <c r="D9" s="9">
        <f>D8*(1-(1-1/1.23)/2)*0.81</f>
        <v>1027.9756097560976</v>
      </c>
      <c r="E9" s="8"/>
      <c r="F9" s="9">
        <f>B23</f>
        <v>5709.6702439024393</v>
      </c>
      <c r="G9" s="9">
        <f>D23</f>
        <v>4222.7769512195127</v>
      </c>
      <c r="H9" s="1"/>
      <c r="I9" s="1"/>
      <c r="J9" s="1"/>
    </row>
    <row r="10" spans="1:10" x14ac:dyDescent="0.25">
      <c r="A10" s="2"/>
      <c r="B10" s="9"/>
      <c r="C10" s="8"/>
      <c r="D10" s="9"/>
      <c r="E10" s="8"/>
      <c r="F10" s="9">
        <f>B15</f>
        <v>528.67317073170727</v>
      </c>
      <c r="G10" s="9">
        <f>D15</f>
        <v>352.44878048780492</v>
      </c>
      <c r="H10" s="1"/>
      <c r="I10" s="1"/>
      <c r="J10" s="1"/>
    </row>
    <row r="11" spans="1:10" x14ac:dyDescent="0.25">
      <c r="A11" s="2" t="s">
        <v>12</v>
      </c>
      <c r="B11" s="9">
        <f>3173+2921+2700</f>
        <v>8794</v>
      </c>
      <c r="C11" s="8"/>
      <c r="D11" s="9">
        <f>2837+2154+2000</f>
        <v>6991</v>
      </c>
      <c r="E11" s="8"/>
      <c r="F11" s="9">
        <f>SUM(F6:F10)</f>
        <v>18830.356097560987</v>
      </c>
      <c r="G11" s="9">
        <f>SUM(G6:G10)</f>
        <v>15451.386951219512</v>
      </c>
      <c r="H11" s="1"/>
      <c r="I11" s="1"/>
      <c r="J11" s="1"/>
    </row>
    <row r="12" spans="1:10" x14ac:dyDescent="0.25">
      <c r="A12" s="2" t="s">
        <v>13</v>
      </c>
      <c r="B12" s="9">
        <f>(2491+2921+2700)*0.81</f>
        <v>6570.72</v>
      </c>
      <c r="C12" s="8"/>
      <c r="D12" s="9">
        <f>D11*0.81</f>
        <v>5662.71</v>
      </c>
      <c r="E12" s="8"/>
      <c r="F12" s="9">
        <f>F11/36</f>
        <v>523.06544715447183</v>
      </c>
      <c r="G12" s="9">
        <f>G11/36</f>
        <v>429.20519308943091</v>
      </c>
      <c r="H12" s="1"/>
      <c r="I12" s="1"/>
      <c r="J12" s="1"/>
    </row>
    <row r="13" spans="1:10" x14ac:dyDescent="0.25">
      <c r="A13" s="2"/>
      <c r="B13" s="9"/>
      <c r="C13" s="8"/>
      <c r="D13" s="9"/>
      <c r="E13" s="8"/>
      <c r="F13" s="8"/>
      <c r="G13" s="8"/>
      <c r="H13" s="1"/>
      <c r="I13" s="1"/>
      <c r="J13" s="1"/>
    </row>
    <row r="14" spans="1:10" x14ac:dyDescent="0.25">
      <c r="A14" s="2" t="s">
        <v>14</v>
      </c>
      <c r="B14" s="9">
        <f>120*6</f>
        <v>720</v>
      </c>
      <c r="C14" s="8"/>
      <c r="D14" s="9">
        <f>80*6</f>
        <v>480</v>
      </c>
      <c r="E14" s="8"/>
      <c r="F14" s="8"/>
      <c r="G14" s="8"/>
      <c r="H14" s="1"/>
      <c r="I14" s="1"/>
      <c r="J14" s="1"/>
    </row>
    <row r="15" spans="1:10" x14ac:dyDescent="0.25">
      <c r="A15" s="2" t="s">
        <v>15</v>
      </c>
      <c r="B15" s="9">
        <f>B14*(1-(1-1/1.23)/2)*0.81</f>
        <v>528.67317073170727</v>
      </c>
      <c r="C15" s="8"/>
      <c r="D15" s="9">
        <f>D14*(1-(1-1/1.23)/2)*0.81</f>
        <v>352.44878048780492</v>
      </c>
      <c r="E15" s="8"/>
      <c r="F15" s="8"/>
      <c r="G15" s="8"/>
      <c r="H15" s="1"/>
      <c r="I15" s="1"/>
      <c r="J15" s="1"/>
    </row>
    <row r="16" spans="1:10" x14ac:dyDescent="0.25">
      <c r="A16" s="2"/>
      <c r="B16" s="9"/>
      <c r="C16" s="8"/>
      <c r="D16" s="9"/>
      <c r="E16" s="8"/>
      <c r="F16" s="8"/>
      <c r="G16" s="8"/>
      <c r="H16" s="1"/>
      <c r="I16" s="1"/>
      <c r="J16" s="1"/>
    </row>
    <row r="17" spans="1:10" x14ac:dyDescent="0.25">
      <c r="A17" s="2" t="s">
        <v>16</v>
      </c>
      <c r="B17" s="9"/>
      <c r="C17" s="8"/>
      <c r="D17" s="9"/>
      <c r="E17" s="8"/>
      <c r="F17" s="8"/>
      <c r="G17" s="8"/>
      <c r="H17" s="1"/>
      <c r="I17" s="1"/>
      <c r="J17" s="1"/>
    </row>
    <row r="18" spans="1:10" x14ac:dyDescent="0.25">
      <c r="A18" s="2" t="s">
        <v>17</v>
      </c>
      <c r="B18" s="9">
        <v>9.6</v>
      </c>
      <c r="C18" s="8"/>
      <c r="D18" s="9">
        <v>7.1</v>
      </c>
      <c r="E18" s="8"/>
      <c r="F18" s="8"/>
      <c r="G18" s="8"/>
      <c r="H18" s="1"/>
      <c r="I18" s="1"/>
      <c r="J18" s="1"/>
    </row>
    <row r="19" spans="1:10" x14ac:dyDescent="0.25">
      <c r="A19" s="2" t="s">
        <v>18</v>
      </c>
      <c r="B19" s="9">
        <v>18000</v>
      </c>
      <c r="C19" s="8"/>
      <c r="D19" s="9">
        <f>B19</f>
        <v>18000</v>
      </c>
      <c r="E19" s="8"/>
      <c r="F19" s="8"/>
      <c r="G19" s="8"/>
      <c r="H19" s="1"/>
      <c r="I19" s="1"/>
      <c r="J19" s="1"/>
    </row>
    <row r="20" spans="1:10" x14ac:dyDescent="0.25">
      <c r="A20" s="2" t="s">
        <v>19</v>
      </c>
      <c r="B20" s="9">
        <v>4.5</v>
      </c>
      <c r="C20" s="8"/>
      <c r="D20" s="9">
        <v>4.5</v>
      </c>
      <c r="E20" s="8"/>
      <c r="F20" s="8"/>
      <c r="G20" s="8"/>
      <c r="H20" s="1"/>
      <c r="I20" s="1"/>
      <c r="J20" s="1"/>
    </row>
    <row r="21" spans="1:10" x14ac:dyDescent="0.25">
      <c r="A21" s="2"/>
      <c r="B21" s="9"/>
      <c r="C21" s="8"/>
      <c r="D21" s="9"/>
      <c r="E21" s="8"/>
      <c r="F21" s="8"/>
      <c r="G21" s="8"/>
      <c r="H21" s="1"/>
      <c r="I21" s="1"/>
      <c r="J21" s="1"/>
    </row>
    <row r="22" spans="1:10" x14ac:dyDescent="0.25">
      <c r="A22" s="2" t="s">
        <v>20</v>
      </c>
      <c r="B22" s="9">
        <f>B20*B19*B18/100</f>
        <v>7776</v>
      </c>
      <c r="C22" s="8"/>
      <c r="D22" s="9">
        <f>D20*D19*D18/100</f>
        <v>5751</v>
      </c>
      <c r="E22" s="8"/>
      <c r="F22" s="8"/>
      <c r="G22" s="8"/>
      <c r="H22" s="1"/>
      <c r="I22" s="1"/>
      <c r="J22" s="1"/>
    </row>
    <row r="23" spans="1:10" x14ac:dyDescent="0.25">
      <c r="A23" s="2" t="s">
        <v>21</v>
      </c>
      <c r="B23" s="9">
        <f>B22*(1-(1-1/1.23)/2)*0.81</f>
        <v>5709.6702439024393</v>
      </c>
      <c r="C23" s="8"/>
      <c r="D23" s="9">
        <f>D22*(1-(1-1/1.23)/2)*0.81</f>
        <v>4222.7769512195127</v>
      </c>
      <c r="E23" s="8"/>
      <c r="F23" s="8"/>
      <c r="G23" s="8"/>
      <c r="H23" s="1"/>
      <c r="I23" s="1"/>
      <c r="J23" s="1"/>
    </row>
    <row r="24" spans="1:10" x14ac:dyDescent="0.25">
      <c r="A24" s="2"/>
      <c r="B24" s="9"/>
      <c r="C24" s="8"/>
      <c r="D24" s="9"/>
      <c r="E24" s="8"/>
      <c r="F24" s="8"/>
      <c r="G24" s="8"/>
      <c r="H24" s="1"/>
      <c r="I24" s="1"/>
      <c r="J24" s="1"/>
    </row>
    <row r="25" spans="1:10" x14ac:dyDescent="0.25">
      <c r="A25" s="2" t="s">
        <v>22</v>
      </c>
      <c r="B25" s="9">
        <f>B6-B3</f>
        <v>4112.1951219512266</v>
      </c>
      <c r="C25" s="8"/>
      <c r="D25" s="9">
        <f>D6-D3</f>
        <v>4185.4756097560967</v>
      </c>
      <c r="E25" s="8"/>
      <c r="F25" s="8"/>
      <c r="G25" s="8"/>
      <c r="H25" s="1"/>
      <c r="I25" s="1"/>
      <c r="J25" s="1"/>
    </row>
    <row r="26" spans="1:10" x14ac:dyDescent="0.25">
      <c r="A26" s="2" t="s">
        <v>23</v>
      </c>
      <c r="B26" s="9">
        <f>B25/36</f>
        <v>114.22764227642296</v>
      </c>
      <c r="C26" s="8"/>
      <c r="D26" s="9">
        <f>D25/36</f>
        <v>116.26321138211379</v>
      </c>
      <c r="E26" s="8"/>
      <c r="F26" s="8"/>
      <c r="G26" s="8"/>
      <c r="H26" s="1"/>
      <c r="I26" s="1"/>
      <c r="J26" s="1"/>
    </row>
    <row r="27" spans="1:10" x14ac:dyDescent="0.25">
      <c r="A27" s="2"/>
      <c r="B27" s="9"/>
      <c r="C27" s="8"/>
      <c r="D27" s="9"/>
      <c r="E27" s="8"/>
      <c r="F27" s="8"/>
      <c r="G27" s="8"/>
      <c r="H27" s="1"/>
      <c r="I27" s="1"/>
      <c r="J27" s="1"/>
    </row>
    <row r="28" spans="1:10" x14ac:dyDescent="0.25">
      <c r="A28" s="2" t="s">
        <v>24</v>
      </c>
      <c r="B28" s="9">
        <f>B9+B12+B23+B15</f>
        <v>14718.160975609757</v>
      </c>
      <c r="C28" s="8"/>
      <c r="D28" s="9">
        <f>D9+D12+D23+D15</f>
        <v>11265.911341463416</v>
      </c>
      <c r="E28" s="8"/>
      <c r="F28" s="8"/>
      <c r="G28" s="8"/>
      <c r="H28" s="1"/>
      <c r="I28" s="1"/>
      <c r="J28" s="1"/>
    </row>
    <row r="29" spans="1:10" x14ac:dyDescent="0.25">
      <c r="A29" s="2" t="s">
        <v>25</v>
      </c>
      <c r="B29" s="9">
        <f>B28/36</f>
        <v>408.83780487804881</v>
      </c>
      <c r="C29" s="8"/>
      <c r="D29" s="9">
        <f>D28/36</f>
        <v>312.9419817073171</v>
      </c>
      <c r="E29" s="8"/>
      <c r="F29" s="8"/>
      <c r="G29" s="8"/>
      <c r="H29" s="1"/>
      <c r="I29" s="1"/>
      <c r="J29" s="1"/>
    </row>
    <row r="30" spans="1:10" x14ac:dyDescent="0.25">
      <c r="A30" s="2"/>
      <c r="B30" s="9"/>
      <c r="C30" s="8"/>
      <c r="D30" s="9"/>
      <c r="E30" s="8"/>
      <c r="F30" s="8"/>
      <c r="G30" s="8"/>
      <c r="H30" s="1"/>
      <c r="I30" s="1"/>
      <c r="J30" s="1"/>
    </row>
    <row r="31" spans="1:10" x14ac:dyDescent="0.25">
      <c r="A31" s="2" t="s">
        <v>26</v>
      </c>
      <c r="B31" s="9">
        <f>B2*0.8*0.03*3/36</f>
        <v>240</v>
      </c>
      <c r="C31" s="8"/>
      <c r="D31" s="9">
        <f>D2*0.8*0.03*3/36</f>
        <v>125.79999999999998</v>
      </c>
      <c r="E31" s="8"/>
      <c r="F31" s="8"/>
      <c r="G31" s="8"/>
      <c r="H31" s="1"/>
      <c r="I31" s="1"/>
      <c r="J31" s="1"/>
    </row>
    <row r="32" spans="1:10" x14ac:dyDescent="0.25">
      <c r="A32" s="2"/>
      <c r="B32" s="9"/>
      <c r="C32" s="8"/>
      <c r="D32" s="9"/>
      <c r="E32" s="8"/>
      <c r="F32" s="8"/>
      <c r="G32" s="8"/>
      <c r="H32" s="1"/>
      <c r="I32" s="1"/>
      <c r="J32" s="1"/>
    </row>
    <row r="33" spans="1:10" x14ac:dyDescent="0.25">
      <c r="A33" s="2" t="s">
        <v>27</v>
      </c>
      <c r="B33" s="9">
        <f>B26+B29+B31</f>
        <v>763.06544715447171</v>
      </c>
      <c r="C33" s="8"/>
      <c r="D33" s="9">
        <f>D26+D29+D31</f>
        <v>555.00519308943092</v>
      </c>
      <c r="E33" s="8"/>
      <c r="F33" s="8"/>
      <c r="G33" s="8"/>
      <c r="H33" s="1"/>
      <c r="I33" s="1"/>
      <c r="J33" s="1"/>
    </row>
    <row r="34" spans="1:10" x14ac:dyDescent="0.25">
      <c r="A34" s="2" t="s">
        <v>28</v>
      </c>
      <c r="B34" s="8"/>
      <c r="C34" s="8"/>
      <c r="D34" s="12">
        <f>B33-D33</f>
        <v>208.06025406504079</v>
      </c>
      <c r="E34" s="13">
        <f>D34*36</f>
        <v>7490.1691463414681</v>
      </c>
      <c r="F34" s="8"/>
      <c r="G34" s="8"/>
      <c r="H34" s="1"/>
      <c r="I34" s="1"/>
      <c r="J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Bednarek</dc:creator>
  <cp:lastModifiedBy>Bednarek</cp:lastModifiedBy>
  <dcterms:created xsi:type="dcterms:W3CDTF">2017-05-28T17:04:10Z</dcterms:created>
  <dcterms:modified xsi:type="dcterms:W3CDTF">2017-05-28T17:29:22Z</dcterms:modified>
</cp:coreProperties>
</file>